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5 год\сентябрь\"/>
    </mc:Choice>
  </mc:AlternateContent>
  <bookViews>
    <workbookView xWindow="0" yWindow="0" windowWidth="28290" windowHeight="11235"/>
  </bookViews>
  <sheets>
    <sheet name="Приложение" sheetId="3" r:id="rId1"/>
  </sheets>
  <definedNames>
    <definedName name="_xlnm.Print_Area" localSheetId="0">Приложение!$A$1:$H$46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F35" i="3"/>
  <c r="D28" i="3" l="1"/>
  <c r="G41" i="3" l="1"/>
  <c r="G14" i="3" l="1"/>
  <c r="E41" i="3" l="1"/>
  <c r="G40" i="3"/>
  <c r="G31" i="3"/>
  <c r="G16" i="3"/>
  <c r="E16" i="3"/>
  <c r="D9" i="3"/>
  <c r="D11" i="3" l="1"/>
  <c r="D36" i="3"/>
  <c r="D35" i="3"/>
  <c r="D24" i="3"/>
  <c r="E40" i="3" l="1"/>
  <c r="G32" i="3"/>
  <c r="G38" i="3"/>
  <c r="G30" i="3" l="1"/>
  <c r="G13" i="3"/>
  <c r="E38" i="3"/>
  <c r="E44" i="3" l="1"/>
  <c r="E39" i="3"/>
  <c r="C28" i="3"/>
  <c r="C24" i="3" s="1"/>
  <c r="F28" i="3"/>
  <c r="F24" i="3" s="1"/>
  <c r="F19" i="3"/>
  <c r="F17" i="3" s="1"/>
  <c r="F11" i="3"/>
  <c r="F9" i="3"/>
  <c r="F7" i="3"/>
  <c r="F6" i="3" l="1"/>
  <c r="F5" i="3" s="1"/>
  <c r="F4" i="3" s="1"/>
  <c r="G44" i="3"/>
  <c r="C11" i="3"/>
  <c r="C35" i="3" l="1"/>
  <c r="C36" i="3"/>
  <c r="E31" i="3"/>
  <c r="E32" i="3" l="1"/>
  <c r="E30" i="3"/>
  <c r="E21" i="3"/>
  <c r="E20" i="3"/>
  <c r="D19" i="3"/>
  <c r="D17" i="3" s="1"/>
  <c r="C19" i="3"/>
  <c r="C17" i="3" s="1"/>
  <c r="G21" i="3"/>
  <c r="G20" i="3"/>
  <c r="G26" i="3"/>
  <c r="E28" i="3" l="1"/>
  <c r="C7" i="3"/>
  <c r="E36" i="3" l="1"/>
  <c r="G36" i="3"/>
  <c r="G39" i="3"/>
  <c r="G33" i="3"/>
  <c r="G28" i="3"/>
  <c r="G27" i="3"/>
  <c r="G25" i="3"/>
  <c r="G22" i="3"/>
  <c r="G19" i="3"/>
  <c r="G18" i="3"/>
  <c r="G15" i="3"/>
  <c r="G12" i="3"/>
  <c r="G10" i="3"/>
  <c r="G8" i="3"/>
  <c r="E8" i="3"/>
  <c r="E10" i="3"/>
  <c r="E35" i="3" l="1"/>
  <c r="G35" i="3"/>
  <c r="G9" i="3"/>
  <c r="E33" i="3"/>
  <c r="E27" i="3"/>
  <c r="E26" i="3"/>
  <c r="E25" i="3"/>
  <c r="E22" i="3"/>
  <c r="E19" i="3"/>
  <c r="E18" i="3"/>
  <c r="E15" i="3"/>
  <c r="E12" i="3"/>
  <c r="D7" i="3"/>
  <c r="D6" i="3" s="1"/>
  <c r="D5" i="3" s="1"/>
  <c r="C9" i="3"/>
  <c r="C6" i="3" l="1"/>
  <c r="G17" i="3"/>
  <c r="E9" i="3"/>
  <c r="G7" i="3"/>
  <c r="G24" i="3"/>
  <c r="G11" i="3"/>
  <c r="E24" i="3"/>
  <c r="E7" i="3"/>
  <c r="E11" i="3"/>
  <c r="E17" i="3"/>
  <c r="D4" i="3" l="1"/>
  <c r="C5" i="3"/>
  <c r="G6" i="3"/>
  <c r="E6" i="3"/>
  <c r="C4" i="3" l="1"/>
  <c r="G4" i="3"/>
  <c r="G5" i="3"/>
  <c r="E5" i="3"/>
  <c r="E4" i="3" l="1"/>
</calcChain>
</file>

<file path=xl/sharedStrings.xml><?xml version="1.0" encoding="utf-8"?>
<sst xmlns="http://schemas.openxmlformats.org/spreadsheetml/2006/main" count="88" uniqueCount="87">
  <si>
    <t>Код бюджетной классификации (без указания кода главного администратора доходов бюджета)</t>
  </si>
  <si>
    <t>Наименование доходов</t>
  </si>
  <si>
    <t>Темп роста к соответствующему периоду прошлого года, %</t>
  </si>
  <si>
    <t>ДОХОДЫ БЮДЖЕТА - ВСЕГО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</si>
  <si>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</si>
  <si>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</si>
  <si>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</si>
  <si>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</si>
  <si>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</si>
  <si>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</si>
  <si>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</si>
  <si>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</si>
  <si>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</si>
  <si>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</si>
  <si>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</si>
  <si>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</si>
  <si>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</si>
  <si>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</si>
  <si>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</si>
  <si>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</si>
  <si>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</si>
  <si>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</si>
  <si>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</si>
  <si>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</si>
  <si>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</si>
  <si>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</si>
  <si>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</si>
  <si>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</si>
  <si>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</si>
  <si>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</si>
  <si>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</si>
  <si>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</si>
  <si>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</si>
  <si>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</si>
  <si>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</si>
  <si>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</si>
  <si>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</si>
  <si>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</si>
  <si>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</si>
  <si>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</si>
  <si>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</si>
  <si>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</si>
  <si>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 на имущество физических лиц</t>
  </si>
  <si>
    <t>1 06 01000 00 0000 110</t>
  </si>
  <si>
    <t>Земельный налог</t>
  </si>
  <si>
    <t>1 06 06000 00 0000 110</t>
  </si>
  <si>
    <t>Единый налог на вмененный доход для отдельных видов деятельности</t>
  </si>
  <si>
    <t>1 05 04010 02 0000 110</t>
  </si>
  <si>
    <t>Налог, взимаемый с применением патентной системы налогообложения</t>
  </si>
  <si>
    <t>1 05 02010 02 0000 110</t>
  </si>
  <si>
    <t>2 02 20000 00 0000 150</t>
  </si>
  <si>
    <t>2 02 30000 00 0000 150</t>
  </si>
  <si>
    <t>2 02 40000 00 0000 150</t>
  </si>
  <si>
    <t>Иные межбюджетные трансферты</t>
  </si>
  <si>
    <t>1 05 03010 01 0000 110</t>
  </si>
  <si>
    <t>Единый сельскохозяйственный налог</t>
  </si>
  <si>
    <t>1 06 06040 00 0000 110</t>
  </si>
  <si>
    <t>1 06 06030 00 0000 110</t>
  </si>
  <si>
    <t>Земельный налог с организаций</t>
  </si>
  <si>
    <t>Земельный налог с физ. лиц</t>
  </si>
  <si>
    <t>1 14 02000 00 0000 410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</si>
  <si>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</si>
  <si>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</si>
  <si>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</si>
  <si>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1 14 01000 00 0000 410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</si>
  <si>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</si>
  <si>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</t>
  </si>
  <si>
    <t>2 02 10 000 00 0000 150</t>
  </si>
  <si>
    <t>Дотации бюджетам бюджетной системы Российской Федерации</t>
  </si>
  <si>
    <t xml:space="preserve">% исполнение годового плана </t>
  </si>
  <si>
    <t>1 14 06010 00 0000 430</t>
  </si>
  <si>
    <t>1 14 06300 00 0000 430</t>
  </si>
  <si>
    <t>2 07 00000 00 0000 150</t>
  </si>
  <si>
    <t>Прочие безвозмездные поступления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</si>
  <si>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</si>
  <si>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</si>
  <si>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1 17 00000 00 0000 000</t>
  </si>
  <si>
    <t>ПРОЧИЕ НЕНАЛОГОВЫЕ ДОХОДЫ</t>
  </si>
  <si>
    <r>
      <t xml:space="preserve">План по решению о бюджете на </t>
    </r>
    <r>
      <rPr>
        <b/>
        <i/>
        <sz val="9"/>
        <rFont val="Calibri"/>
        <family val="2"/>
        <charset val="204"/>
      </rPr>
      <t>2025 год</t>
    </r>
    <r>
      <rPr>
        <b/>
        <sz val="9"/>
        <rFont val="Calibri"/>
        <family val="2"/>
        <charset val="204"/>
      </rPr>
      <t>, 
тыс. руб.</t>
    </r>
  </si>
  <si>
    <t>2 03 00000 00 0000 150</t>
  </si>
  <si>
    <t>Безвозмездные поступления от государственных (муниципальных) организаций в бюджеты городских округов</t>
  </si>
  <si>
    <t>1 09 00000 00 0000 110</t>
  </si>
  <si>
    <t>Налог на прибыль организаций, зачислявшийся до 1 января 2005 года в местные бюджеты, мобилизуемый на территориях городских округов (сумма платежа (перерасчеты, недоимка и задолженность по соответствующему платежу, в том числе по отмененному)</t>
  </si>
  <si>
    <t>2 08 00000 00 0000 150</t>
  </si>
  <si>
    <t>Cведения об исполнении бюджета городского округа Реутов по доходам в разрезе видов доходов в сравнении с запланированными значениями на соответствующий период и в сравнении с соответствующим периодом прошлого года (по состоянию на 01.10.2025)</t>
  </si>
  <si>
    <r>
      <t xml:space="preserve">Фактически исполнено по состоянию на </t>
    </r>
    <r>
      <rPr>
        <b/>
        <i/>
        <sz val="9"/>
        <rFont val="Calibri"/>
        <family val="2"/>
        <charset val="204"/>
      </rPr>
      <t xml:space="preserve">01.10.2024 </t>
    </r>
    <r>
      <rPr>
        <b/>
        <sz val="9"/>
        <rFont val="Calibri"/>
        <family val="2"/>
        <charset val="204"/>
      </rPr>
      <t>тыс. руб.</t>
    </r>
  </si>
  <si>
    <r>
      <rPr>
        <b/>
        <sz val="9"/>
        <rFont val="Calibri"/>
        <family val="2"/>
        <charset val="204"/>
      </rPr>
      <t xml:space="preserve">Фактически исполнено по состоянию </t>
    </r>
    <r>
      <rPr>
        <sz val="9"/>
        <rFont val="Calibri"/>
        <family val="2"/>
        <charset val="204"/>
      </rPr>
      <t>на</t>
    </r>
    <r>
      <rPr>
        <i/>
        <sz val="9"/>
        <rFont val="Calibri"/>
        <family val="2"/>
        <charset val="204"/>
      </rPr>
      <t xml:space="preserve"> </t>
    </r>
    <r>
      <rPr>
        <b/>
        <i/>
        <sz val="9"/>
        <rFont val="Calibri"/>
        <family val="2"/>
        <charset val="204"/>
      </rPr>
      <t>01.10.2025</t>
    </r>
    <r>
      <rPr>
        <sz val="9"/>
        <rFont val="Calibri"/>
        <family val="2"/>
        <charset val="204"/>
      </rPr>
      <t xml:space="preserve">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</si>
</sst>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0_ ;[Red]\-#,##0.00\ 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i/>
      <sz val="9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scheme val="minor"/>
    </font>
    <font>
      <i/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5" fontId="12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vertical="center" wrapText="1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 wrapText="1"/>
    </xf>
    <xf numFmtId="4" fontId="7" fillId="2" borderId="7" xfId="0" applyNumberFormat="1" applyFont="1" applyFill="1" applyBorder="1" applyAlignment="1">
      <alignment horizontal="right" vertical="center" wrapText="1"/>
    </xf>
    <xf numFmtId="4" fontId="7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3" fillId="2" borderId="0" xfId="0" applyNumberFormat="1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4" fontId="5" fillId="2" borderId="9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right" vertical="center"/>
    </xf>
    <xf numFmtId="4" fontId="7" fillId="2" borderId="22" xfId="0" applyNumberFormat="1" applyFont="1" applyFill="1" applyBorder="1" applyAlignment="1">
      <alignment horizontal="right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" fontId="7" fillId="0" borderId="29" xfId="0" applyNumberFormat="1" applyFont="1" applyBorder="1" applyAlignment="1">
      <alignment horizontal="right" vertical="center"/>
    </xf>
    <xf numFmtId="4" fontId="7" fillId="0" borderId="30" xfId="0" applyNumberFormat="1" applyFont="1" applyBorder="1" applyAlignment="1">
      <alignment horizontal="right" vertical="center"/>
    </xf>
    <xf numFmtId="4" fontId="7" fillId="0" borderId="27" xfId="0" applyNumberFormat="1" applyFont="1" applyFill="1" applyBorder="1" applyAlignment="1">
      <alignment horizontal="right" vertical="center" wrapText="1"/>
    </xf>
    <xf numFmtId="4" fontId="7" fillId="0" borderId="33" xfId="0" applyNumberFormat="1" applyFont="1" applyBorder="1" applyAlignment="1">
      <alignment horizontal="right" vertical="center" wrapText="1"/>
    </xf>
    <xf numFmtId="4" fontId="7" fillId="0" borderId="34" xfId="0" applyNumberFormat="1" applyFont="1" applyBorder="1" applyAlignment="1">
      <alignment horizontal="right" vertical="center" wrapText="1"/>
    </xf>
    <xf numFmtId="4" fontId="7" fillId="0" borderId="35" xfId="0" applyNumberFormat="1" applyFont="1" applyBorder="1" applyAlignment="1">
      <alignment horizontal="right" vertical="center" wrapText="1"/>
    </xf>
    <xf numFmtId="4" fontId="7" fillId="0" borderId="36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/>
    </xf>
    <xf numFmtId="0" fontId="13" fillId="0" borderId="14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" fontId="0" fillId="0" borderId="0" xfId="0" applyNumberFormat="1"/>
    <xf numFmtId="165" fontId="0" fillId="0" borderId="0" xfId="0" applyNumberFormat="1"/>
    <xf numFmtId="164" fontId="10" fillId="0" borderId="2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center" vertical="center"/>
    </xf>
    <xf numFmtId="164" fontId="9" fillId="3" borderId="23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4" fontId="5" fillId="3" borderId="17" xfId="0" applyNumberFormat="1" applyFont="1" applyFill="1" applyBorder="1" applyAlignment="1">
      <alignment horizontal="right" vertical="center" wrapText="1"/>
    </xf>
    <xf numFmtId="164" fontId="10" fillId="3" borderId="0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4" fontId="5" fillId="3" borderId="32" xfId="0" applyNumberFormat="1" applyFont="1" applyFill="1" applyBorder="1" applyAlignment="1">
      <alignment horizontal="right" vertical="center" wrapText="1"/>
    </xf>
    <xf numFmtId="4" fontId="5" fillId="3" borderId="23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 wrapText="1"/>
    </xf>
    <xf numFmtId="4" fontId="5" fillId="3" borderId="17" xfId="0" applyNumberFormat="1" applyFont="1" applyFill="1" applyBorder="1" applyAlignment="1">
      <alignment horizontal="right" vertical="center"/>
    </xf>
    <xf numFmtId="4" fontId="5" fillId="3" borderId="24" xfId="0" applyNumberFormat="1" applyFont="1" applyFill="1" applyBorder="1" applyAlignment="1">
      <alignment horizontal="right" vertical="center"/>
    </xf>
    <xf numFmtId="164" fontId="10" fillId="3" borderId="25" xfId="0" applyNumberFormat="1" applyFont="1" applyFill="1" applyBorder="1" applyAlignment="1">
      <alignment horizontal="center" vertical="center"/>
    </xf>
    <xf numFmtId="4" fontId="5" fillId="3" borderId="20" xfId="0" applyNumberFormat="1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16" fillId="0" borderId="0" xfId="0" applyNumberFormat="1" applyFont="1" applyBorder="1"/>
    <xf numFmtId="4" fontId="5" fillId="3" borderId="2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4" fontId="15" fillId="0" borderId="31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4" fontId="7" fillId="2" borderId="10" xfId="0" applyNumberFormat="1" applyFont="1" applyFill="1" applyBorder="1" applyAlignment="1">
      <alignment horizontal="right" vertical="center"/>
    </xf>
    <xf numFmtId="164" fontId="10" fillId="0" borderId="15" xfId="0" applyNumberFormat="1" applyFont="1" applyFill="1" applyBorder="1" applyAlignment="1">
      <alignment horizontal="center" vertical="center"/>
    </xf>
    <xf numFmtId="4" fontId="7" fillId="2" borderId="21" xfId="0" applyNumberFormat="1" applyFont="1" applyFill="1" applyBorder="1" applyAlignment="1">
      <alignment horizontal="right" vertical="center"/>
    </xf>
    <xf numFmtId="164" fontId="9" fillId="0" borderId="15" xfId="0" applyNumberFormat="1" applyFont="1" applyBorder="1" applyAlignment="1">
      <alignment horizontal="center" vertical="center"/>
    </xf>
    <xf numFmtId="0" fontId="4" fillId="3" borderId="38" xfId="0" applyFont="1" applyFill="1" applyBorder="1" applyAlignment="1">
      <alignment vertical="center" wrapText="1"/>
    </xf>
    <xf numFmtId="4" fontId="5" fillId="3" borderId="24" xfId="0" applyNumberFormat="1" applyFont="1" applyFill="1" applyBorder="1" applyAlignment="1">
      <alignment horizontal="right" vertical="center" wrapText="1"/>
    </xf>
    <xf numFmtId="4" fontId="5" fillId="3" borderId="23" xfId="0" applyNumberFormat="1" applyFont="1" applyFill="1" applyBorder="1" applyAlignment="1">
      <alignment horizontal="right" vertical="center"/>
    </xf>
    <xf numFmtId="4" fontId="5" fillId="3" borderId="31" xfId="0" applyNumberFormat="1" applyFont="1" applyFill="1" applyBorder="1" applyAlignment="1">
      <alignment horizontal="righ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vertical="center" wrapText="1"/>
    </xf>
    <xf numFmtId="4" fontId="7" fillId="0" borderId="41" xfId="0" applyNumberFormat="1" applyFont="1" applyBorder="1" applyAlignment="1">
      <alignment horizontal="right" vertical="center"/>
    </xf>
    <xf numFmtId="164" fontId="10" fillId="0" borderId="14" xfId="0" applyNumberFormat="1" applyFont="1" applyBorder="1" applyAlignment="1">
      <alignment horizontal="center" vertical="center"/>
    </xf>
    <xf numFmtId="164" fontId="8" fillId="0" borderId="37" xfId="0" applyNumberFormat="1" applyFont="1" applyFill="1" applyBorder="1" applyAlignment="1">
      <alignment horizontal="center" vertical="center"/>
    </xf>
    <xf numFmtId="164" fontId="8" fillId="0" borderId="2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5" fillId="0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Normal="100" workbookViewId="0">
      <selection activeCell="E8" sqref="E8"/>
    </sheetView>
  </sheetViews>
  <sheetFormatPr defaultRowHeight="15" x14ac:dyDescent="0.25"/>
  <cols>
    <col min="1" max="1" width="20.5703125" customWidth="1"/>
    <col min="2" max="2" width="51.7109375" customWidth="1"/>
    <col min="3" max="3" width="13" customWidth="1"/>
    <col min="4" max="4" width="13.7109375" customWidth="1"/>
    <col min="5" max="5" width="11.28515625" customWidth="1"/>
    <col min="6" max="6" width="11.85546875" customWidth="1"/>
    <col min="7" max="7" width="11.28515625" customWidth="1"/>
    <col min="8" max="8" width="14.85546875" customWidth="1"/>
    <col min="9" max="9" width="16" customWidth="1"/>
    <col min="10" max="10" width="19.5703125" customWidth="1"/>
    <col min="11" max="11" width="31.28515625" customWidth="1"/>
    <col min="14" max="14" width="14.7109375" customWidth="1"/>
  </cols>
  <sheetData>
    <row r="1" spans="1:14" ht="32.25" customHeight="1" x14ac:dyDescent="0.25">
      <c r="A1" s="129" t="s">
        <v>84</v>
      </c>
      <c r="B1" s="129"/>
      <c r="C1" s="129"/>
      <c r="D1" s="129"/>
      <c r="E1" s="129"/>
      <c r="F1" s="129"/>
      <c r="G1" s="129"/>
    </row>
    <row r="2" spans="1:14" ht="15.75" thickBot="1" x14ac:dyDescent="0.3">
      <c r="A2" s="129"/>
      <c r="B2" s="129"/>
      <c r="C2" s="129"/>
      <c r="D2" s="129"/>
      <c r="E2" s="129"/>
      <c r="F2" s="129"/>
      <c r="G2" s="129"/>
    </row>
    <row r="3" spans="1:14" ht="86.25" customHeight="1" thickBot="1" x14ac:dyDescent="0.3">
      <c r="A3" s="5" t="s">
        <v>0</v>
      </c>
      <c r="B3" s="5" t="s">
        <v>1</v>
      </c>
      <c r="C3" s="74" t="s">
        <v>78</v>
      </c>
      <c r="D3" s="130" t="s">
        <v>86</v>
      </c>
      <c r="E3" s="24" t="s">
        <v>69</v>
      </c>
      <c r="F3" s="76" t="s">
        <v>85</v>
      </c>
      <c r="G3" s="18" t="s">
        <v>2</v>
      </c>
      <c r="I3" s="3"/>
    </row>
    <row r="4" spans="1:14" ht="24.95" customHeight="1" thickBot="1" x14ac:dyDescent="0.3">
      <c r="A4" s="82"/>
      <c r="B4" s="83" t="s">
        <v>3</v>
      </c>
      <c r="C4" s="84">
        <f>SUM(C5,C35)</f>
        <v>6527776.2199999997</v>
      </c>
      <c r="D4" s="85">
        <f>SUM(D5,D35)</f>
        <v>4891769.0999999996</v>
      </c>
      <c r="E4" s="86">
        <f t="shared" ref="E4" si="0">D4/C4/100%</f>
        <v>0.74937757287274165</v>
      </c>
      <c r="F4" s="85">
        <f>SUM(F5,F35)</f>
        <v>4548824.6999999993</v>
      </c>
      <c r="G4" s="87">
        <f>D4/F4</f>
        <v>1.0753918699043294</v>
      </c>
      <c r="H4" s="108"/>
      <c r="I4" s="3"/>
      <c r="J4" s="80"/>
      <c r="K4" s="3"/>
    </row>
    <row r="5" spans="1:14" ht="24.95" customHeight="1" thickBot="1" x14ac:dyDescent="0.3">
      <c r="A5" s="88" t="s">
        <v>4</v>
      </c>
      <c r="B5" s="83" t="s">
        <v>5</v>
      </c>
      <c r="C5" s="122">
        <f>SUM(C6,C24)</f>
        <v>3016878.6</v>
      </c>
      <c r="D5" s="90">
        <f>SUM(D6,D24)</f>
        <v>2188321.8199999998</v>
      </c>
      <c r="E5" s="91">
        <f t="shared" ref="E5" si="1">D5/C5/100%</f>
        <v>0.72535958854956906</v>
      </c>
      <c r="F5" s="90">
        <f>SUM(F6,F24)</f>
        <v>2231493.48</v>
      </c>
      <c r="G5" s="92">
        <f t="shared" ref="G5:G41" si="2">D5/F5</f>
        <v>0.9806534680083403</v>
      </c>
      <c r="H5" s="3"/>
      <c r="I5" s="78"/>
      <c r="J5" s="79"/>
      <c r="K5" s="3"/>
    </row>
    <row r="6" spans="1:14" ht="24.95" customHeight="1" thickBot="1" x14ac:dyDescent="0.3">
      <c r="A6" s="93"/>
      <c r="B6" s="83" t="s">
        <v>6</v>
      </c>
      <c r="C6" s="84">
        <f>SUM(C7,C9,C11,C17,C22:C22)</f>
        <v>2607249.6</v>
      </c>
      <c r="D6" s="85">
        <f>SUM(D7,D9,D11,D17,D22,D23)</f>
        <v>1749793.7099999997</v>
      </c>
      <c r="E6" s="86">
        <f t="shared" ref="E6:E10" si="3">D6/C6/100%</f>
        <v>0.67112627421632343</v>
      </c>
      <c r="F6" s="85">
        <f>SUM(F7,F9,F11,F17,F22)</f>
        <v>1832664.4200000002</v>
      </c>
      <c r="G6" s="87">
        <f t="shared" si="2"/>
        <v>0.95478129596688499</v>
      </c>
    </row>
    <row r="7" spans="1:14" ht="24.95" customHeight="1" thickBot="1" x14ac:dyDescent="0.3">
      <c r="A7" s="93" t="s">
        <v>7</v>
      </c>
      <c r="B7" s="83" t="s">
        <v>8</v>
      </c>
      <c r="C7" s="84">
        <f>SUM(C8)</f>
        <v>925965</v>
      </c>
      <c r="D7" s="85">
        <f>SUM(D8)</f>
        <v>667355.91</v>
      </c>
      <c r="E7" s="86">
        <f t="shared" si="3"/>
        <v>0.72071396867052218</v>
      </c>
      <c r="F7" s="85">
        <f>SUM(F8)</f>
        <v>834699.5</v>
      </c>
      <c r="G7" s="87">
        <f t="shared" si="2"/>
        <v>0.79951636487142985</v>
      </c>
    </row>
    <row r="8" spans="1:14" ht="24.95" customHeight="1" thickBot="1" x14ac:dyDescent="0.3">
      <c r="A8" s="12" t="s">
        <v>9</v>
      </c>
      <c r="B8" s="13" t="s">
        <v>10</v>
      </c>
      <c r="C8" s="15">
        <v>925965</v>
      </c>
      <c r="D8" s="19">
        <v>667355.91</v>
      </c>
      <c r="E8" s="27">
        <f t="shared" si="3"/>
        <v>0.72071396867052218</v>
      </c>
      <c r="F8" s="19">
        <v>834699.5</v>
      </c>
      <c r="G8" s="68">
        <f t="shared" si="2"/>
        <v>0.79951636487142985</v>
      </c>
    </row>
    <row r="9" spans="1:14" ht="24.95" customHeight="1" thickBot="1" x14ac:dyDescent="0.3">
      <c r="A9" s="93" t="s">
        <v>11</v>
      </c>
      <c r="B9" s="83" t="s">
        <v>12</v>
      </c>
      <c r="C9" s="84">
        <f>SUM(C10)</f>
        <v>4492</v>
      </c>
      <c r="D9" s="85">
        <f>SUM(D10)</f>
        <v>3512.19</v>
      </c>
      <c r="E9" s="86">
        <f t="shared" si="3"/>
        <v>0.78187666963490654</v>
      </c>
      <c r="F9" s="85">
        <f>SUM(F10)</f>
        <v>3124.36</v>
      </c>
      <c r="G9" s="87">
        <f t="shared" si="2"/>
        <v>1.1241310220333125</v>
      </c>
      <c r="N9" s="4"/>
    </row>
    <row r="10" spans="1:14" ht="24.95" customHeight="1" thickBot="1" x14ac:dyDescent="0.3">
      <c r="A10" s="12" t="s">
        <v>13</v>
      </c>
      <c r="B10" s="13" t="s">
        <v>14</v>
      </c>
      <c r="C10" s="15">
        <v>4492</v>
      </c>
      <c r="D10" s="32">
        <v>3512.19</v>
      </c>
      <c r="E10" s="27">
        <f t="shared" si="3"/>
        <v>0.78187666963490654</v>
      </c>
      <c r="F10" s="32">
        <v>3124.36</v>
      </c>
      <c r="G10" s="68">
        <f t="shared" si="2"/>
        <v>1.1241310220333125</v>
      </c>
      <c r="I10" s="3"/>
      <c r="N10" s="3"/>
    </row>
    <row r="11" spans="1:14" ht="24.95" customHeight="1" thickBot="1" x14ac:dyDescent="0.3">
      <c r="A11" s="93" t="s">
        <v>15</v>
      </c>
      <c r="B11" s="94" t="s">
        <v>16</v>
      </c>
      <c r="C11" s="95">
        <f>SUM(C12:C16)</f>
        <v>1214315.6000000001</v>
      </c>
      <c r="D11" s="96">
        <f>SUM(D12:D16)</f>
        <v>839535.82</v>
      </c>
      <c r="E11" s="86">
        <f t="shared" ref="E11:E21" si="4">D11/C11/100%</f>
        <v>0.69136542427685177</v>
      </c>
      <c r="F11" s="85">
        <f>SUM(F12:F16)</f>
        <v>792151.16</v>
      </c>
      <c r="G11" s="87">
        <f t="shared" si="2"/>
        <v>1.0598176994400916</v>
      </c>
      <c r="N11" s="3"/>
    </row>
    <row r="12" spans="1:14" ht="24.95" customHeight="1" x14ac:dyDescent="0.25">
      <c r="A12" s="9" t="s">
        <v>17</v>
      </c>
      <c r="B12" s="57" t="s">
        <v>18</v>
      </c>
      <c r="C12" s="63">
        <v>1149160.6000000001</v>
      </c>
      <c r="D12" s="56">
        <v>788786.35</v>
      </c>
      <c r="E12" s="28">
        <f t="shared" si="4"/>
        <v>0.68640218782300744</v>
      </c>
      <c r="F12" s="22">
        <v>735227.26</v>
      </c>
      <c r="G12" s="69">
        <f t="shared" si="2"/>
        <v>1.0728469861141983</v>
      </c>
    </row>
    <row r="13" spans="1:14" ht="24.95" customHeight="1" x14ac:dyDescent="0.25">
      <c r="A13" s="2" t="s">
        <v>49</v>
      </c>
      <c r="B13" s="58" t="s">
        <v>46</v>
      </c>
      <c r="C13" s="64"/>
      <c r="D13" s="61">
        <v>91.64</v>
      </c>
      <c r="E13" s="29"/>
      <c r="F13" s="20">
        <v>1275.6400000000001</v>
      </c>
      <c r="G13" s="70">
        <f t="shared" si="2"/>
        <v>7.1838449719356559E-2</v>
      </c>
      <c r="J13" t="s">
        <v>66</v>
      </c>
    </row>
    <row r="14" spans="1:14" ht="24.95" customHeight="1" x14ac:dyDescent="0.25">
      <c r="A14" s="6" t="s">
        <v>54</v>
      </c>
      <c r="B14" s="59" t="s">
        <v>55</v>
      </c>
      <c r="C14" s="65"/>
      <c r="D14" s="62">
        <v>64.62</v>
      </c>
      <c r="E14" s="25"/>
      <c r="F14" s="23">
        <v>204</v>
      </c>
      <c r="G14" s="70">
        <f t="shared" si="2"/>
        <v>0.31676470588235295</v>
      </c>
    </row>
    <row r="15" spans="1:14" ht="24.95" customHeight="1" x14ac:dyDescent="0.25">
      <c r="A15" s="6" t="s">
        <v>47</v>
      </c>
      <c r="B15" s="58" t="s">
        <v>48</v>
      </c>
      <c r="C15" s="66">
        <v>60864</v>
      </c>
      <c r="D15" s="61">
        <v>47009.49</v>
      </c>
      <c r="E15" s="29">
        <f t="shared" si="4"/>
        <v>0.77236938091482643</v>
      </c>
      <c r="F15" s="20">
        <v>53052.23</v>
      </c>
      <c r="G15" s="70">
        <f t="shared" si="2"/>
        <v>0.88609828465269025</v>
      </c>
    </row>
    <row r="16" spans="1:14" ht="36.75" customHeight="1" thickBot="1" x14ac:dyDescent="0.3">
      <c r="A16" s="6" t="s">
        <v>74</v>
      </c>
      <c r="B16" s="60" t="s">
        <v>75</v>
      </c>
      <c r="C16" s="67">
        <v>4291</v>
      </c>
      <c r="D16" s="111">
        <v>3583.72</v>
      </c>
      <c r="E16" s="29">
        <f t="shared" si="4"/>
        <v>0.83517128874388247</v>
      </c>
      <c r="F16" s="19">
        <v>2392.0300000000002</v>
      </c>
      <c r="G16" s="70">
        <f t="shared" si="2"/>
        <v>1.4981919123087919</v>
      </c>
    </row>
    <row r="17" spans="1:14" ht="24.95" customHeight="1" thickBot="1" x14ac:dyDescent="0.3">
      <c r="A17" s="93" t="s">
        <v>19</v>
      </c>
      <c r="B17" s="83" t="s">
        <v>20</v>
      </c>
      <c r="C17" s="84">
        <f>SUM(C18:C19)</f>
        <v>439317</v>
      </c>
      <c r="D17" s="85">
        <f>SUM(D18:D19)</f>
        <v>204219.86</v>
      </c>
      <c r="E17" s="86">
        <f t="shared" si="4"/>
        <v>0.46485763127764229</v>
      </c>
      <c r="F17" s="85">
        <f>SUM(F18:F19)</f>
        <v>187875.32</v>
      </c>
      <c r="G17" s="87">
        <f t="shared" si="2"/>
        <v>1.0869967380494681</v>
      </c>
    </row>
    <row r="18" spans="1:14" ht="24.95" customHeight="1" thickBot="1" x14ac:dyDescent="0.3">
      <c r="A18" s="12" t="s">
        <v>43</v>
      </c>
      <c r="B18" s="13" t="s">
        <v>42</v>
      </c>
      <c r="C18" s="15">
        <v>212053</v>
      </c>
      <c r="D18" s="35">
        <v>58228.21</v>
      </c>
      <c r="E18" s="27">
        <f t="shared" si="4"/>
        <v>0.27459271974459215</v>
      </c>
      <c r="F18" s="35">
        <v>57858.93</v>
      </c>
      <c r="G18" s="68">
        <f t="shared" si="2"/>
        <v>1.0063824201380842</v>
      </c>
    </row>
    <row r="19" spans="1:14" ht="24.95" customHeight="1" thickBot="1" x14ac:dyDescent="0.3">
      <c r="A19" s="93" t="s">
        <v>45</v>
      </c>
      <c r="B19" s="83" t="s">
        <v>44</v>
      </c>
      <c r="C19" s="84">
        <f>SUM(C20:C21)</f>
        <v>227264</v>
      </c>
      <c r="D19" s="85">
        <f>SUM(D20:D21)</f>
        <v>145991.65</v>
      </c>
      <c r="E19" s="86">
        <f t="shared" si="4"/>
        <v>0.6423879276964235</v>
      </c>
      <c r="F19" s="85">
        <f>SUM(F20:F21)</f>
        <v>130016.39000000001</v>
      </c>
      <c r="G19" s="87">
        <f t="shared" si="2"/>
        <v>1.1228711241713447</v>
      </c>
    </row>
    <row r="20" spans="1:14" ht="24.95" customHeight="1" x14ac:dyDescent="0.25">
      <c r="A20" s="9" t="s">
        <v>57</v>
      </c>
      <c r="B20" s="10" t="s">
        <v>58</v>
      </c>
      <c r="C20" s="16">
        <v>204538</v>
      </c>
      <c r="D20" s="36">
        <v>142794.10999999999</v>
      </c>
      <c r="E20" s="28">
        <f t="shared" si="4"/>
        <v>0.69812998073707566</v>
      </c>
      <c r="F20" s="36">
        <v>126959.57</v>
      </c>
      <c r="G20" s="127">
        <f t="shared" si="2"/>
        <v>1.1247211218500501</v>
      </c>
    </row>
    <row r="21" spans="1:14" ht="24.95" customHeight="1" thickBot="1" x14ac:dyDescent="0.3">
      <c r="A21" s="6" t="s">
        <v>56</v>
      </c>
      <c r="B21" s="8" t="s">
        <v>59</v>
      </c>
      <c r="C21" s="14">
        <v>22726</v>
      </c>
      <c r="D21" s="30">
        <v>3197.54</v>
      </c>
      <c r="E21" s="28">
        <f t="shared" si="4"/>
        <v>0.14069963917979406</v>
      </c>
      <c r="F21" s="30">
        <v>3056.82</v>
      </c>
      <c r="G21" s="128">
        <f t="shared" si="2"/>
        <v>1.0460347681577586</v>
      </c>
      <c r="H21" s="77"/>
      <c r="I21" s="4"/>
    </row>
    <row r="22" spans="1:14" ht="24.95" customHeight="1" thickBot="1" x14ac:dyDescent="0.3">
      <c r="A22" s="93" t="s">
        <v>21</v>
      </c>
      <c r="B22" s="83" t="s">
        <v>22</v>
      </c>
      <c r="C22" s="84">
        <v>23160</v>
      </c>
      <c r="D22" s="97">
        <v>35170.47</v>
      </c>
      <c r="E22" s="86">
        <f t="shared" ref="E22" si="5">D22/C22/100%</f>
        <v>1.5185867875647669</v>
      </c>
      <c r="F22" s="97">
        <v>14814.08</v>
      </c>
      <c r="G22" s="87">
        <f t="shared" si="2"/>
        <v>2.3741244815742863</v>
      </c>
    </row>
    <row r="23" spans="1:14" ht="60.75" customHeight="1" thickBot="1" x14ac:dyDescent="0.3">
      <c r="A23" s="93" t="s">
        <v>81</v>
      </c>
      <c r="B23" s="83" t="s">
        <v>82</v>
      </c>
      <c r="C23" s="109"/>
      <c r="D23" s="97">
        <v>-0.54</v>
      </c>
      <c r="E23" s="86"/>
      <c r="F23" s="97"/>
      <c r="G23" s="87"/>
    </row>
    <row r="24" spans="1:14" ht="24.95" customHeight="1" thickBot="1" x14ac:dyDescent="0.3">
      <c r="A24" s="82"/>
      <c r="B24" s="83" t="s">
        <v>23</v>
      </c>
      <c r="C24" s="85">
        <f>SUM(C25,C26,C27,C28,C33,C34)</f>
        <v>409629</v>
      </c>
      <c r="D24" s="85">
        <f>SUM(D25,D26,D27,D28,D33,D34)</f>
        <v>438528.11000000004</v>
      </c>
      <c r="E24" s="86">
        <f t="shared" ref="E24:E32" si="6">D24/C24/100%</f>
        <v>1.0705494728156455</v>
      </c>
      <c r="F24" s="85">
        <f>SUM(F25,F26,F27,F28,F33,F34)</f>
        <v>398829.06</v>
      </c>
      <c r="G24" s="87">
        <f t="shared" si="2"/>
        <v>1.099539010522453</v>
      </c>
    </row>
    <row r="25" spans="1:14" ht="24.95" customHeight="1" thickBot="1" x14ac:dyDescent="0.3">
      <c r="A25" s="93" t="s">
        <v>24</v>
      </c>
      <c r="B25" s="83" t="s">
        <v>25</v>
      </c>
      <c r="C25" s="84">
        <v>324780</v>
      </c>
      <c r="D25" s="97">
        <v>310416.96999999997</v>
      </c>
      <c r="E25" s="86">
        <f t="shared" si="6"/>
        <v>0.95577612537717827</v>
      </c>
      <c r="F25" s="97">
        <v>355954.37</v>
      </c>
      <c r="G25" s="87">
        <f t="shared" si="2"/>
        <v>0.87206955767954186</v>
      </c>
    </row>
    <row r="26" spans="1:14" ht="24.95" customHeight="1" thickBot="1" x14ac:dyDescent="0.3">
      <c r="A26" s="93" t="s">
        <v>26</v>
      </c>
      <c r="B26" s="83" t="s">
        <v>27</v>
      </c>
      <c r="C26" s="84">
        <v>304</v>
      </c>
      <c r="D26" s="97">
        <v>311.02999999999997</v>
      </c>
      <c r="E26" s="86">
        <f t="shared" si="6"/>
        <v>1.0231249999999998</v>
      </c>
      <c r="F26" s="97">
        <v>215.92</v>
      </c>
      <c r="G26" s="87">
        <f t="shared" si="2"/>
        <v>1.4404872174879584</v>
      </c>
    </row>
    <row r="27" spans="1:14" ht="24.95" customHeight="1" thickBot="1" x14ac:dyDescent="0.3">
      <c r="A27" s="88" t="s">
        <v>28</v>
      </c>
      <c r="B27" s="89" t="s">
        <v>29</v>
      </c>
      <c r="C27" s="98">
        <v>200</v>
      </c>
      <c r="D27" s="99">
        <v>23071.26</v>
      </c>
      <c r="E27" s="91">
        <f t="shared" si="6"/>
        <v>115.35629999999999</v>
      </c>
      <c r="F27" s="99">
        <v>9458.51</v>
      </c>
      <c r="G27" s="92">
        <f t="shared" si="2"/>
        <v>2.4392065980794011</v>
      </c>
    </row>
    <row r="28" spans="1:14" ht="24.95" customHeight="1" thickBot="1" x14ac:dyDescent="0.3">
      <c r="A28" s="93" t="s">
        <v>30</v>
      </c>
      <c r="B28" s="119" t="s">
        <v>31</v>
      </c>
      <c r="C28" s="84">
        <f>SUM(C29:C32)</f>
        <v>72500</v>
      </c>
      <c r="D28" s="120">
        <f>SUM(D29:D32)</f>
        <v>76857.7</v>
      </c>
      <c r="E28" s="103">
        <f t="shared" si="6"/>
        <v>1.0601062068965517</v>
      </c>
      <c r="F28" s="121">
        <f>SUM(F29:F32)</f>
        <v>14889.14</v>
      </c>
      <c r="G28" s="92">
        <f t="shared" si="2"/>
        <v>5.1619972678072745</v>
      </c>
    </row>
    <row r="29" spans="1:14" ht="24.95" customHeight="1" x14ac:dyDescent="0.25">
      <c r="A29" s="112" t="s">
        <v>64</v>
      </c>
      <c r="B29" s="113" t="s">
        <v>61</v>
      </c>
      <c r="C29" s="114"/>
      <c r="D29" s="115"/>
      <c r="E29" s="116"/>
      <c r="F29" s="117"/>
      <c r="G29" s="118"/>
    </row>
    <row r="30" spans="1:14" ht="66" customHeight="1" x14ac:dyDescent="0.25">
      <c r="A30" s="33" t="s">
        <v>60</v>
      </c>
      <c r="B30" s="34" t="s">
        <v>62</v>
      </c>
      <c r="C30" s="37">
        <v>51800</v>
      </c>
      <c r="D30" s="38">
        <v>53560.78</v>
      </c>
      <c r="E30" s="72">
        <f t="shared" si="6"/>
        <v>1.0339918918918918</v>
      </c>
      <c r="F30" s="52">
        <v>4881.8999999999996</v>
      </c>
      <c r="G30" s="54">
        <f>D30/F30</f>
        <v>10.971298060181487</v>
      </c>
      <c r="K30" s="44"/>
    </row>
    <row r="31" spans="1:14" ht="48" customHeight="1" x14ac:dyDescent="0.25">
      <c r="A31" s="40" t="s">
        <v>70</v>
      </c>
      <c r="B31" s="41" t="s">
        <v>63</v>
      </c>
      <c r="C31" s="42">
        <v>12700</v>
      </c>
      <c r="D31" s="45">
        <v>4153.72</v>
      </c>
      <c r="E31" s="71">
        <f t="shared" si="6"/>
        <v>0.32706456692913388</v>
      </c>
      <c r="F31" s="53">
        <v>2754.85</v>
      </c>
      <c r="G31" s="54">
        <f>D31/F31</f>
        <v>1.5077844528740223</v>
      </c>
      <c r="N31" s="43"/>
    </row>
    <row r="32" spans="1:14" ht="57.75" customHeight="1" thickBot="1" x14ac:dyDescent="0.3">
      <c r="A32" s="33" t="s">
        <v>71</v>
      </c>
      <c r="B32" s="39" t="s">
        <v>65</v>
      </c>
      <c r="C32" s="37">
        <v>8000</v>
      </c>
      <c r="D32" s="38">
        <v>19143.2</v>
      </c>
      <c r="E32" s="73">
        <f t="shared" si="6"/>
        <v>2.3929</v>
      </c>
      <c r="F32" s="52">
        <v>7252.39</v>
      </c>
      <c r="G32" s="55">
        <f t="shared" ref="G32" si="7">D32/F32</f>
        <v>2.6395712310010908</v>
      </c>
    </row>
    <row r="33" spans="1:11" ht="24.95" customHeight="1" thickBot="1" x14ac:dyDescent="0.3">
      <c r="A33" s="93" t="s">
        <v>32</v>
      </c>
      <c r="B33" s="83" t="s">
        <v>33</v>
      </c>
      <c r="C33" s="84">
        <v>11835</v>
      </c>
      <c r="D33" s="100">
        <v>27871.15</v>
      </c>
      <c r="E33" s="101">
        <f t="shared" ref="E33" si="8">D33/C33/100%</f>
        <v>2.3549767638360795</v>
      </c>
      <c r="F33" s="102">
        <v>18289.07</v>
      </c>
      <c r="G33" s="92">
        <f t="shared" si="2"/>
        <v>1.5239238517868869</v>
      </c>
    </row>
    <row r="34" spans="1:11" ht="24.95" customHeight="1" thickBot="1" x14ac:dyDescent="0.3">
      <c r="A34" s="93" t="s">
        <v>76</v>
      </c>
      <c r="B34" s="83" t="s">
        <v>77</v>
      </c>
      <c r="C34" s="84">
        <v>10</v>
      </c>
      <c r="D34" s="97"/>
      <c r="E34" s="103"/>
      <c r="F34" s="97">
        <v>22.05</v>
      </c>
      <c r="G34" s="92"/>
    </row>
    <row r="35" spans="1:11" ht="24.95" customHeight="1" thickBot="1" x14ac:dyDescent="0.3">
      <c r="A35" s="93" t="s">
        <v>34</v>
      </c>
      <c r="B35" s="83" t="s">
        <v>35</v>
      </c>
      <c r="C35" s="104">
        <f>SUM(C37:C44)</f>
        <v>3510897.6199999996</v>
      </c>
      <c r="D35" s="97">
        <f>SUM(D37:D44)</f>
        <v>2703447.28</v>
      </c>
      <c r="E35" s="86">
        <f t="shared" ref="E35:E36" si="9">D35/C35/100%</f>
        <v>0.7700159824085101</v>
      </c>
      <c r="F35" s="97">
        <f>SUM(F37:F44)</f>
        <v>2317331.2199999997</v>
      </c>
      <c r="G35" s="87">
        <f t="shared" si="2"/>
        <v>1.1666210063833689</v>
      </c>
      <c r="H35" s="3"/>
      <c r="I35" s="3"/>
      <c r="J35" s="110"/>
      <c r="K35" s="80"/>
    </row>
    <row r="36" spans="1:11" ht="24.95" customHeight="1" thickBot="1" x14ac:dyDescent="0.3">
      <c r="A36" s="93" t="s">
        <v>36</v>
      </c>
      <c r="B36" s="83" t="s">
        <v>37</v>
      </c>
      <c r="C36" s="104">
        <f>SUM(C37:C40)</f>
        <v>3517162.82</v>
      </c>
      <c r="D36" s="97">
        <f>SUM(D37:D40)</f>
        <v>2712609.96</v>
      </c>
      <c r="E36" s="86">
        <f t="shared" si="9"/>
        <v>0.77124946976438247</v>
      </c>
      <c r="F36" s="97">
        <f>SUM(F37:F40)</f>
        <v>2313182.8899999997</v>
      </c>
      <c r="G36" s="87">
        <f t="shared" si="2"/>
        <v>1.1726742281065379</v>
      </c>
    </row>
    <row r="37" spans="1:11" ht="24.95" customHeight="1" thickBot="1" x14ac:dyDescent="0.3">
      <c r="A37" s="48" t="s">
        <v>67</v>
      </c>
      <c r="B37" s="49" t="s">
        <v>68</v>
      </c>
      <c r="C37" s="50"/>
      <c r="D37" s="51"/>
      <c r="E37" s="26"/>
      <c r="F37" s="51">
        <v>18588</v>
      </c>
      <c r="G37" s="31"/>
    </row>
    <row r="38" spans="1:11" ht="24.95" customHeight="1" thickBot="1" x14ac:dyDescent="0.3">
      <c r="A38" s="11" t="s">
        <v>50</v>
      </c>
      <c r="B38" s="7" t="s">
        <v>38</v>
      </c>
      <c r="C38" s="46">
        <v>1538060.69</v>
      </c>
      <c r="D38" s="47">
        <v>1204330.56</v>
      </c>
      <c r="E38" s="26">
        <f>D38/C38/100%</f>
        <v>0.78301888074390624</v>
      </c>
      <c r="F38" s="47">
        <v>795454.87</v>
      </c>
      <c r="G38" s="31">
        <f t="shared" si="2"/>
        <v>1.5140149434247603</v>
      </c>
    </row>
    <row r="39" spans="1:11" ht="24.95" customHeight="1" thickBot="1" x14ac:dyDescent="0.3">
      <c r="A39" s="106" t="s">
        <v>51</v>
      </c>
      <c r="B39" s="107" t="s">
        <v>39</v>
      </c>
      <c r="C39" s="105">
        <v>1835479.27</v>
      </c>
      <c r="D39" s="19">
        <v>1406681.9</v>
      </c>
      <c r="E39" s="81">
        <f>D39/C39/100%</f>
        <v>0.76638397555969118</v>
      </c>
      <c r="F39" s="19">
        <v>1373800.45</v>
      </c>
      <c r="G39" s="31">
        <f t="shared" si="2"/>
        <v>1.0239346624176751</v>
      </c>
      <c r="I39" s="3"/>
      <c r="J39" s="4"/>
      <c r="K39" s="4"/>
    </row>
    <row r="40" spans="1:11" ht="24.95" customHeight="1" thickBot="1" x14ac:dyDescent="0.3">
      <c r="A40" s="123" t="s">
        <v>52</v>
      </c>
      <c r="B40" s="124" t="s">
        <v>53</v>
      </c>
      <c r="C40" s="125">
        <v>143622.85999999999</v>
      </c>
      <c r="D40" s="35">
        <v>101597.5</v>
      </c>
      <c r="E40" s="126">
        <f>D40/C40/100%</f>
        <v>0.70739087078477625</v>
      </c>
      <c r="F40" s="35">
        <v>125339.57</v>
      </c>
      <c r="G40" s="55">
        <f t="shared" si="2"/>
        <v>0.81057801618435421</v>
      </c>
      <c r="I40" s="3"/>
      <c r="J40" s="4"/>
      <c r="K40" s="4"/>
    </row>
    <row r="41" spans="1:11" ht="24.95" customHeight="1" thickBot="1" x14ac:dyDescent="0.3">
      <c r="A41" s="11" t="s">
        <v>79</v>
      </c>
      <c r="B41" s="7" t="s">
        <v>80</v>
      </c>
      <c r="C41" s="17">
        <v>765.44</v>
      </c>
      <c r="D41" s="21">
        <v>4717.3100000000004</v>
      </c>
      <c r="E41" s="81">
        <f>D41/C41/100%</f>
        <v>6.1628736413043477</v>
      </c>
      <c r="F41" s="47">
        <v>6701.79</v>
      </c>
      <c r="G41" s="31">
        <f t="shared" si="2"/>
        <v>0.70388806572572404</v>
      </c>
      <c r="I41" s="3"/>
      <c r="J41" s="4"/>
      <c r="K41" s="4"/>
    </row>
    <row r="42" spans="1:11" ht="24.95" customHeight="1" thickBot="1" x14ac:dyDescent="0.3">
      <c r="A42" s="11" t="s">
        <v>72</v>
      </c>
      <c r="B42" s="7" t="s">
        <v>73</v>
      </c>
      <c r="C42" s="17">
        <v>0</v>
      </c>
      <c r="D42" s="21">
        <v>600</v>
      </c>
      <c r="E42" s="81"/>
      <c r="F42" s="21"/>
      <c r="G42" s="31"/>
      <c r="I42" s="3"/>
      <c r="J42" s="4"/>
      <c r="K42" s="4"/>
    </row>
    <row r="43" spans="1:11" ht="41.25" customHeight="1" thickBot="1" x14ac:dyDescent="0.3">
      <c r="A43" s="11" t="s">
        <v>83</v>
      </c>
      <c r="B43" s="7" t="s">
        <v>41</v>
      </c>
      <c r="C43" s="17"/>
      <c r="D43" s="21"/>
      <c r="E43" s="81"/>
      <c r="F43" s="21"/>
      <c r="G43" s="31"/>
      <c r="I43" s="3"/>
      <c r="J43" s="4"/>
      <c r="K43" s="4"/>
    </row>
    <row r="44" spans="1:11" ht="36.75" thickBot="1" x14ac:dyDescent="0.3">
      <c r="A44" s="11" t="s">
        <v>40</v>
      </c>
      <c r="B44" s="7" t="s">
        <v>41</v>
      </c>
      <c r="C44" s="17">
        <v>-7030.64</v>
      </c>
      <c r="D44" s="75">
        <v>-14479.99</v>
      </c>
      <c r="E44" s="81">
        <f t="shared" ref="E44" si="10">D44/C44/100%</f>
        <v>2.0595550333966748</v>
      </c>
      <c r="F44" s="21">
        <v>-2553.46</v>
      </c>
      <c r="G44" s="31">
        <f>D44/F44</f>
        <v>5.6707330445748116</v>
      </c>
      <c r="I44" s="4"/>
      <c r="J44" s="4"/>
      <c r="K44" s="3"/>
    </row>
    <row r="46" spans="1:11" x14ac:dyDescent="0.25">
      <c r="A46" s="1"/>
    </row>
  </sheetData>
  <mergeCells count="1">
    <mergeCell ref="A1:G2"/>
  </mergeCells>
  <pageMargins left="0.70866141732283472" right="0" top="0.74803149606299213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2025-05-15T09:39:56Z</cp:lastPrinted>
  <dcterms:created xsi:type="dcterms:W3CDTF">2017-12-11T14:03:53Z</dcterms:created>
  <dcterms:modified xsi:type="dcterms:W3CDTF">2025-10-13T11:16:58Z</dcterms:modified>
</cp:coreProperties>
</file>